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8135" windowHeight="11085"/>
  </bookViews>
  <sheets>
    <sheet name="공종별집계표" sheetId="10" r:id="rId1"/>
    <sheet name="공종별내역서" sheetId="9" r:id="rId2"/>
    <sheet name="단가대비표" sheetId="4" r:id="rId3"/>
    <sheet name="Sheet1" sheetId="1" r:id="rId4"/>
  </sheets>
  <definedNames>
    <definedName name="_xlnm.Print_Area" localSheetId="1">공종별내역서!$A$1:$M$9</definedName>
    <definedName name="_xlnm.Print_Area" localSheetId="0">공종별집계표!$A$1:$M$19</definedName>
    <definedName name="_xlnm.Print_Area" localSheetId="2">단가대비표!$A$1:$X$6</definedName>
    <definedName name="_xlnm.Print_Titles" localSheetId="1">공종별내역서!$1:$3</definedName>
    <definedName name="_xlnm.Print_Titles" localSheetId="0">공종별집계표!$1:$4</definedName>
    <definedName name="_xlnm.Print_Titles" localSheetId="2">단가대비표!$1:$4</definedName>
  </definedNames>
  <calcPr calcId="125725"/>
</workbook>
</file>

<file path=xl/calcChain.xml><?xml version="1.0" encoding="utf-8"?>
<calcChain xmlns="http://schemas.openxmlformats.org/spreadsheetml/2006/main">
  <c r="I5" i="10"/>
  <c r="I7"/>
  <c r="G7"/>
  <c r="I8"/>
  <c r="G8"/>
  <c r="I7" i="9"/>
  <c r="J7" s="1"/>
  <c r="G7"/>
  <c r="H7" s="1"/>
  <c r="E7"/>
  <c r="F7" s="1"/>
  <c r="I6"/>
  <c r="J6" s="1"/>
  <c r="O6" i="4"/>
  <c r="O5"/>
  <c r="E6" i="9" s="1"/>
  <c r="F6" s="1"/>
  <c r="H6"/>
  <c r="F5" l="1"/>
  <c r="F9" s="1"/>
  <c r="E8" i="10" s="1"/>
  <c r="E7" s="1"/>
  <c r="K7" i="9"/>
  <c r="K6"/>
  <c r="J8" i="10"/>
  <c r="L7" i="9"/>
  <c r="L6"/>
  <c r="H8" i="10"/>
  <c r="F8" l="1"/>
  <c r="L8" s="1"/>
  <c r="L5" i="9"/>
  <c r="L9" s="1"/>
  <c r="H7" i="10"/>
  <c r="G6" s="1"/>
  <c r="J7"/>
  <c r="I6" s="1"/>
  <c r="J6" s="1"/>
  <c r="K8"/>
  <c r="H6" l="1"/>
  <c r="G5"/>
  <c r="F7"/>
  <c r="K7"/>
  <c r="E6" l="1"/>
  <c r="E5" s="1"/>
  <c r="L7"/>
  <c r="K6" l="1"/>
  <c r="F6"/>
  <c r="L6" s="1"/>
  <c r="T6" s="1"/>
  <c r="H5" l="1"/>
  <c r="H19" l="1"/>
  <c r="J5" l="1"/>
  <c r="J19" l="1"/>
  <c r="K5" l="1"/>
  <c r="F5"/>
  <c r="F19" l="1"/>
  <c r="L5"/>
  <c r="L19" s="1"/>
</calcChain>
</file>

<file path=xl/sharedStrings.xml><?xml version="1.0" encoding="utf-8"?>
<sst xmlns="http://schemas.openxmlformats.org/spreadsheetml/2006/main" count="209" uniqueCount="94">
  <si>
    <t>공 종 별 집 계 표</t>
  </si>
  <si>
    <t>[ ▣ 대구기상대 기상과학관 신축공사 ▣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</si>
  <si>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</si>
  <si>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</si>
  <si>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</si>
  <si>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</si>
  <si>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</si>
  <si>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</si>
  <si>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</si>
  <si>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</si>
  <si>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</si>
  <si>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</si>
  <si>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</si>
  <si>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</si>
  <si>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</si>
  <si>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</si>
  <si>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</si>
  <si>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</si>
  <si>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</si>
  <si>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</si>
  <si>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</si>
  <si>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</si>
  <si>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</si>
  <si>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</si>
  <si>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</si>
  <si>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</si>
  <si>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</si>
  <si>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</si>
  <si>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</si>
  <si>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</si>
  <si>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</si>
  <si>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</si>
  <si>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</si>
  <si>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</si>
  <si>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</si>
  <si>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</si>
  <si>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</si>
  <si>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</si>
  <si>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</si>
  <si>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</si>
  <si>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</si>
  <si>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</si>
  <si>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</si>
  <si>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</si>
  <si>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</si>
  <si>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</si>
  <si>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</si>
  <si>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</si>
  <si>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</si>
  <si>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</si>
  <si>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</si>
  <si>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▣ 대구기상대 기상과학관 신축공사 ▣</t>
  </si>
  <si>
    <t/>
  </si>
  <si>
    <t>01</t>
  </si>
  <si>
    <t>&lt;</t>
  </si>
  <si>
    <t>F</t>
  </si>
  <si>
    <t>T</t>
  </si>
  <si>
    <t>㎡</t>
  </si>
  <si>
    <t>[ 합           계 ]</t>
  </si>
  <si>
    <t>TOTAL</t>
  </si>
  <si>
    <t>0102  1.관급자재대</t>
  </si>
  <si>
    <t>0102</t>
  </si>
  <si>
    <t>3</t>
  </si>
  <si>
    <t>010201  1.과학관동(본동+부대)</t>
  </si>
  <si>
    <t>010201</t>
  </si>
  <si>
    <t>01020101  1.건축공사/도급자</t>
  </si>
  <si>
    <t>01020101</t>
  </si>
  <si>
    <t>01020102  2.건축공사/관급자</t>
  </si>
  <si>
    <t>01020102</t>
  </si>
  <si>
    <t>알루미늄시트판넬</t>
  </si>
  <si>
    <t>평판, t=3.0mm</t>
  </si>
  <si>
    <t>53982275A06058D6B866039E66612C37F0D4CA</t>
  </si>
  <si>
    <t>0102010253982275A06058D6B866039E66612C37F0D4CA</t>
  </si>
  <si>
    <t>곡판, t=3.0mm</t>
  </si>
  <si>
    <t>53982275A06058D6B866039E66612C37F0D4CB</t>
  </si>
  <si>
    <t>0102010253982275A06058D6B866039E66612C37F0D4CB</t>
  </si>
  <si>
    <t>코  드</t>
  </si>
  <si>
    <t>노 무 비</t>
  </si>
  <si>
    <t>경    비</t>
  </si>
  <si>
    <t>번  호</t>
  </si>
  <si>
    <t>규격</t>
  </si>
  <si>
    <t>단 가 대 비 표</t>
  </si>
  <si>
    <t>가격정보</t>
  </si>
  <si>
    <t>PAGE</t>
  </si>
  <si>
    <t>물가자료</t>
  </si>
  <si>
    <t>유통물가</t>
  </si>
  <si>
    <t>거래가격</t>
  </si>
  <si>
    <t>조사가격</t>
  </si>
  <si>
    <t>적용단가</t>
  </si>
  <si>
    <t>품목구분</t>
  </si>
  <si>
    <t>노임구분</t>
  </si>
  <si>
    <t>소수점처리</t>
  </si>
  <si>
    <t>자재 292</t>
  </si>
  <si>
    <t>자재 293</t>
  </si>
</sst>
</file>

<file path=xl/styles.xml><?xml version="1.0" encoding="utf-8"?>
<styleSheet xmlns="http://schemas.openxmlformats.org/spreadsheetml/2006/main">
  <numFmts count="2">
    <numFmt numFmtId="176" formatCode="#,###"/>
    <numFmt numFmtId="180" formatCode="#,##0.00;\-#,##0.00;#"/>
  </numFmts>
  <fonts count="7">
    <font>
      <sz val="11"/>
      <color theme="1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quotePrefix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80" fontId="5" fillId="0" borderId="1" xfId="0" quotePrefix="1" applyNumberFormat="1" applyFont="1" applyBorder="1" applyAlignment="1">
      <alignment vertical="center" wrapText="1"/>
    </xf>
    <xf numFmtId="180" fontId="5" fillId="0" borderId="1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workbookViewId="0">
      <selection activeCell="B9" sqref="B9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0" ht="30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20" ht="30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/>
      <c r="G3" s="16" t="s">
        <v>9</v>
      </c>
      <c r="H3" s="16"/>
      <c r="I3" s="16" t="s">
        <v>10</v>
      </c>
      <c r="J3" s="16"/>
      <c r="K3" s="16" t="s">
        <v>11</v>
      </c>
      <c r="L3" s="16"/>
      <c r="M3" s="16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5" t="s">
        <v>19</v>
      </c>
    </row>
    <row r="4" spans="1:20" ht="30" customHeight="1">
      <c r="A4" s="17"/>
      <c r="B4" s="17"/>
      <c r="C4" s="17"/>
      <c r="D4" s="17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17"/>
      <c r="N4" s="15"/>
      <c r="O4" s="15"/>
      <c r="P4" s="15"/>
      <c r="Q4" s="15"/>
      <c r="R4" s="15"/>
      <c r="S4" s="15"/>
      <c r="T4" s="15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>
        <f>E6</f>
        <v>59840000</v>
      </c>
      <c r="F5" s="10">
        <f t="shared" ref="F5:F8" si="0">E5*D5</f>
        <v>59840000</v>
      </c>
      <c r="G5" s="10">
        <f>G6</f>
        <v>0</v>
      </c>
      <c r="H5" s="10">
        <f t="shared" ref="H5:H8" si="1">G5*D5</f>
        <v>0</v>
      </c>
      <c r="I5" s="10">
        <f>I6</f>
        <v>0</v>
      </c>
      <c r="J5" s="10">
        <f t="shared" ref="J5:J8" si="2">I5*D5</f>
        <v>0</v>
      </c>
      <c r="K5" s="10">
        <f t="shared" ref="K5:K8" si="3">E5+G5+I5</f>
        <v>59840000</v>
      </c>
      <c r="L5" s="10">
        <f t="shared" ref="L5:L8" si="4">F5+H5+J5</f>
        <v>59840000</v>
      </c>
      <c r="M5" s="8" t="s">
        <v>52</v>
      </c>
      <c r="N5" s="5" t="s">
        <v>53</v>
      </c>
      <c r="O5" s="5" t="s">
        <v>52</v>
      </c>
      <c r="P5" s="5" t="s">
        <v>52</v>
      </c>
      <c r="Q5" s="5" t="s">
        <v>52</v>
      </c>
      <c r="R5" s="1">
        <v>1</v>
      </c>
      <c r="S5" s="5" t="s">
        <v>54</v>
      </c>
      <c r="T5" s="6"/>
    </row>
    <row r="6" spans="1:20" ht="30" customHeight="1">
      <c r="A6" s="8" t="s">
        <v>60</v>
      </c>
      <c r="B6" s="8" t="s">
        <v>52</v>
      </c>
      <c r="C6" s="8" t="s">
        <v>52</v>
      </c>
      <c r="D6" s="9">
        <v>1</v>
      </c>
      <c r="E6" s="10">
        <f>F7</f>
        <v>59840000</v>
      </c>
      <c r="F6" s="10">
        <f t="shared" si="0"/>
        <v>59840000</v>
      </c>
      <c r="G6" s="10">
        <f>H7</f>
        <v>0</v>
      </c>
      <c r="H6" s="10">
        <f t="shared" si="1"/>
        <v>0</v>
      </c>
      <c r="I6" s="10">
        <f>J7</f>
        <v>0</v>
      </c>
      <c r="J6" s="10">
        <f t="shared" si="2"/>
        <v>0</v>
      </c>
      <c r="K6" s="10">
        <f t="shared" si="3"/>
        <v>59840000</v>
      </c>
      <c r="L6" s="10">
        <f t="shared" si="4"/>
        <v>59840000</v>
      </c>
      <c r="M6" s="8" t="s">
        <v>52</v>
      </c>
      <c r="N6" s="5" t="s">
        <v>61</v>
      </c>
      <c r="O6" s="5" t="s">
        <v>52</v>
      </c>
      <c r="P6" s="5" t="s">
        <v>52</v>
      </c>
      <c r="Q6" s="5" t="s">
        <v>62</v>
      </c>
      <c r="R6" s="1">
        <v>2</v>
      </c>
      <c r="S6" s="5" t="s">
        <v>54</v>
      </c>
      <c r="T6" s="6">
        <f>L6*1</f>
        <v>59840000</v>
      </c>
    </row>
    <row r="7" spans="1:20" ht="30" customHeight="1">
      <c r="A7" s="8" t="s">
        <v>63</v>
      </c>
      <c r="B7" s="8" t="s">
        <v>52</v>
      </c>
      <c r="C7" s="8" t="s">
        <v>52</v>
      </c>
      <c r="D7" s="9">
        <v>1</v>
      </c>
      <c r="E7" s="10">
        <f>E8</f>
        <v>59840000</v>
      </c>
      <c r="F7" s="10">
        <f t="shared" si="0"/>
        <v>59840000</v>
      </c>
      <c r="G7" s="10">
        <f>G8</f>
        <v>0</v>
      </c>
      <c r="H7" s="10">
        <f t="shared" si="1"/>
        <v>0</v>
      </c>
      <c r="I7" s="10">
        <f>I8</f>
        <v>0</v>
      </c>
      <c r="J7" s="10">
        <f t="shared" si="2"/>
        <v>0</v>
      </c>
      <c r="K7" s="10">
        <f t="shared" si="3"/>
        <v>59840000</v>
      </c>
      <c r="L7" s="10">
        <f t="shared" si="4"/>
        <v>59840000</v>
      </c>
      <c r="M7" s="8" t="s">
        <v>52</v>
      </c>
      <c r="N7" s="5" t="s">
        <v>64</v>
      </c>
      <c r="O7" s="5" t="s">
        <v>52</v>
      </c>
      <c r="P7" s="5" t="s">
        <v>61</v>
      </c>
      <c r="Q7" s="5" t="s">
        <v>52</v>
      </c>
      <c r="R7" s="1">
        <v>3</v>
      </c>
      <c r="S7" s="5" t="s">
        <v>52</v>
      </c>
      <c r="T7" s="6"/>
    </row>
    <row r="8" spans="1:20" ht="30" customHeight="1">
      <c r="A8" s="8" t="s">
        <v>65</v>
      </c>
      <c r="B8" s="8" t="s">
        <v>52</v>
      </c>
      <c r="C8" s="8" t="s">
        <v>52</v>
      </c>
      <c r="D8" s="9">
        <v>1</v>
      </c>
      <c r="E8" s="10">
        <f>공종별내역서!F9</f>
        <v>59840000</v>
      </c>
      <c r="F8" s="10">
        <f t="shared" si="0"/>
        <v>59840000</v>
      </c>
      <c r="G8" s="10">
        <f>공종별내역서!G9</f>
        <v>0</v>
      </c>
      <c r="H8" s="10">
        <f t="shared" si="1"/>
        <v>0</v>
      </c>
      <c r="I8" s="10">
        <f>공종별내역서!I9</f>
        <v>0</v>
      </c>
      <c r="J8" s="10">
        <f t="shared" si="2"/>
        <v>0</v>
      </c>
      <c r="K8" s="10">
        <f t="shared" si="3"/>
        <v>59840000</v>
      </c>
      <c r="L8" s="10">
        <f t="shared" si="4"/>
        <v>59840000</v>
      </c>
      <c r="M8" s="8" t="s">
        <v>52</v>
      </c>
      <c r="N8" s="5" t="s">
        <v>66</v>
      </c>
      <c r="O8" s="5" t="s">
        <v>52</v>
      </c>
      <c r="P8" s="5" t="s">
        <v>64</v>
      </c>
      <c r="Q8" s="5" t="s">
        <v>52</v>
      </c>
      <c r="R8" s="1">
        <v>4</v>
      </c>
      <c r="S8" s="5" t="s">
        <v>52</v>
      </c>
      <c r="T8" s="6"/>
    </row>
    <row r="9" spans="1:20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T9" s="4"/>
    </row>
    <row r="10" spans="1:20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T10" s="4"/>
    </row>
    <row r="11" spans="1:20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T11" s="4"/>
    </row>
    <row r="12" spans="1:20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T12" s="4"/>
    </row>
    <row r="13" spans="1:20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T13" s="4"/>
    </row>
    <row r="14" spans="1:20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T14" s="4"/>
    </row>
    <row r="15" spans="1:20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T15" s="4"/>
    </row>
    <row r="16" spans="1:20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4"/>
    </row>
    <row r="17" spans="1:20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4"/>
    </row>
    <row r="18" spans="1:20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4"/>
    </row>
    <row r="19" spans="1:20" ht="30" customHeight="1">
      <c r="A19" s="9" t="s">
        <v>58</v>
      </c>
      <c r="B19" s="9"/>
      <c r="C19" s="9"/>
      <c r="D19" s="9"/>
      <c r="E19" s="9"/>
      <c r="F19" s="10">
        <f>F5</f>
        <v>59840000</v>
      </c>
      <c r="G19" s="9"/>
      <c r="H19" s="10">
        <f>H5</f>
        <v>0</v>
      </c>
      <c r="I19" s="9"/>
      <c r="J19" s="10">
        <f>J5</f>
        <v>0</v>
      </c>
      <c r="K19" s="9"/>
      <c r="L19" s="10">
        <f>L5</f>
        <v>59840000</v>
      </c>
      <c r="M19" s="9"/>
      <c r="T19" s="4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3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"/>
  <sheetViews>
    <sheetView workbookViewId="0">
      <selection activeCell="L10" sqref="L10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  <col min="49" max="49" width="10.25" bestFit="1" customWidth="1"/>
  </cols>
  <sheetData>
    <row r="1" spans="1:48" ht="30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48" ht="30" customHeight="1">
      <c r="A2" s="16" t="s">
        <v>2</v>
      </c>
      <c r="B2" s="16" t="s">
        <v>3</v>
      </c>
      <c r="C2" s="16" t="s">
        <v>4</v>
      </c>
      <c r="D2" s="16" t="s">
        <v>5</v>
      </c>
      <c r="E2" s="16" t="s">
        <v>6</v>
      </c>
      <c r="F2" s="16"/>
      <c r="G2" s="16" t="s">
        <v>9</v>
      </c>
      <c r="H2" s="16"/>
      <c r="I2" s="16" t="s">
        <v>10</v>
      </c>
      <c r="J2" s="16"/>
      <c r="K2" s="16" t="s">
        <v>11</v>
      </c>
      <c r="L2" s="16"/>
      <c r="M2" s="16" t="s">
        <v>12</v>
      </c>
      <c r="N2" s="15" t="s">
        <v>20</v>
      </c>
      <c r="O2" s="15" t="s">
        <v>14</v>
      </c>
      <c r="P2" s="15" t="s">
        <v>21</v>
      </c>
      <c r="Q2" s="15" t="s">
        <v>13</v>
      </c>
      <c r="R2" s="15" t="s">
        <v>22</v>
      </c>
      <c r="S2" s="15" t="s">
        <v>23</v>
      </c>
      <c r="T2" s="15" t="s">
        <v>24</v>
      </c>
      <c r="U2" s="15" t="s">
        <v>25</v>
      </c>
      <c r="V2" s="15" t="s">
        <v>26</v>
      </c>
      <c r="W2" s="15" t="s">
        <v>27</v>
      </c>
      <c r="X2" s="15" t="s">
        <v>28</v>
      </c>
      <c r="Y2" s="15" t="s">
        <v>29</v>
      </c>
      <c r="Z2" s="15" t="s">
        <v>30</v>
      </c>
      <c r="AA2" s="15" t="s">
        <v>31</v>
      </c>
      <c r="AB2" s="15" t="s">
        <v>32</v>
      </c>
      <c r="AC2" s="15" t="s">
        <v>33</v>
      </c>
      <c r="AD2" s="15" t="s">
        <v>34</v>
      </c>
      <c r="AE2" s="15" t="s">
        <v>35</v>
      </c>
      <c r="AF2" s="15" t="s">
        <v>36</v>
      </c>
      <c r="AG2" s="15" t="s">
        <v>37</v>
      </c>
      <c r="AH2" s="15" t="s">
        <v>38</v>
      </c>
      <c r="AI2" s="15" t="s">
        <v>39</v>
      </c>
      <c r="AJ2" s="15" t="s">
        <v>40</v>
      </c>
      <c r="AK2" s="15" t="s">
        <v>41</v>
      </c>
      <c r="AL2" s="15" t="s">
        <v>42</v>
      </c>
      <c r="AM2" s="15" t="s">
        <v>43</v>
      </c>
      <c r="AN2" s="15" t="s">
        <v>44</v>
      </c>
      <c r="AO2" s="15" t="s">
        <v>45</v>
      </c>
      <c r="AP2" s="15" t="s">
        <v>46</v>
      </c>
      <c r="AQ2" s="15" t="s">
        <v>47</v>
      </c>
      <c r="AR2" s="15" t="s">
        <v>48</v>
      </c>
      <c r="AS2" s="15" t="s">
        <v>16</v>
      </c>
      <c r="AT2" s="15" t="s">
        <v>17</v>
      </c>
      <c r="AU2" s="15" t="s">
        <v>49</v>
      </c>
      <c r="AV2" s="15" t="s">
        <v>50</v>
      </c>
    </row>
    <row r="3" spans="1:48" ht="30" customHeight="1">
      <c r="A3" s="16"/>
      <c r="B3" s="16"/>
      <c r="C3" s="16"/>
      <c r="D3" s="16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16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30" customHeight="1">
      <c r="A4" s="11" t="s">
        <v>58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>
      <c r="A5" s="8" t="s">
        <v>67</v>
      </c>
      <c r="B5" s="9"/>
      <c r="C5" s="9"/>
      <c r="D5" s="9"/>
      <c r="E5" s="9"/>
      <c r="F5" s="10">
        <f>SUM(F6:F7)</f>
        <v>59840000</v>
      </c>
      <c r="G5" s="9"/>
      <c r="H5" s="9"/>
      <c r="I5" s="9"/>
      <c r="J5" s="9"/>
      <c r="K5" s="9"/>
      <c r="L5" s="10">
        <f>SUM(L6:L7)</f>
        <v>59840000</v>
      </c>
      <c r="M5" s="9"/>
      <c r="N5" s="1"/>
      <c r="O5" s="1"/>
      <c r="P5" s="1"/>
      <c r="Q5" s="5" t="s">
        <v>68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30" customHeight="1">
      <c r="A6" s="8" t="s">
        <v>69</v>
      </c>
      <c r="B6" s="8" t="s">
        <v>70</v>
      </c>
      <c r="C6" s="8" t="s">
        <v>57</v>
      </c>
      <c r="D6" s="9">
        <v>202</v>
      </c>
      <c r="E6" s="10">
        <f>TRUNC(단가대비표!O5,0)</f>
        <v>122100</v>
      </c>
      <c r="F6" s="10">
        <f t="shared" ref="F6:F7" si="0">TRUNC(E6*D6, 0)</f>
        <v>24664200</v>
      </c>
      <c r="G6" s="10"/>
      <c r="H6" s="10">
        <f t="shared" ref="H6:H7" si="1">TRUNC(G6*D6, 0)</f>
        <v>0</v>
      </c>
      <c r="I6" s="10">
        <f>TRUNC(단가대비표!V5,0)</f>
        <v>0</v>
      </c>
      <c r="J6" s="10">
        <f t="shared" ref="J6:J7" si="2">TRUNC(I6*D6, 0)</f>
        <v>0</v>
      </c>
      <c r="K6" s="10">
        <f t="shared" ref="K6:K7" si="3">TRUNC(E6+G6+I6, 0)</f>
        <v>122100</v>
      </c>
      <c r="L6" s="10">
        <f t="shared" ref="L6:L7" si="4">TRUNC(F6+H6+J6, 0)</f>
        <v>24664200</v>
      </c>
      <c r="M6" s="8" t="s">
        <v>52</v>
      </c>
      <c r="N6" s="5" t="s">
        <v>71</v>
      </c>
      <c r="O6" s="5" t="s">
        <v>52</v>
      </c>
      <c r="P6" s="5" t="s">
        <v>52</v>
      </c>
      <c r="Q6" s="5" t="s">
        <v>68</v>
      </c>
      <c r="R6" s="5" t="s">
        <v>55</v>
      </c>
      <c r="S6" s="5" t="s">
        <v>55</v>
      </c>
      <c r="T6" s="5" t="s">
        <v>56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 t="s">
        <v>52</v>
      </c>
      <c r="AS6" s="5" t="s">
        <v>52</v>
      </c>
      <c r="AT6" s="1"/>
      <c r="AU6" s="5" t="s">
        <v>72</v>
      </c>
      <c r="AV6" s="1">
        <v>1408</v>
      </c>
    </row>
    <row r="7" spans="1:48" ht="30" customHeight="1">
      <c r="A7" s="8" t="s">
        <v>69</v>
      </c>
      <c r="B7" s="8" t="s">
        <v>73</v>
      </c>
      <c r="C7" s="8" t="s">
        <v>57</v>
      </c>
      <c r="D7" s="9">
        <v>271</v>
      </c>
      <c r="E7" s="10">
        <f>TRUNC(단가대비표!O6,0)</f>
        <v>129800</v>
      </c>
      <c r="F7" s="10">
        <f t="shared" si="0"/>
        <v>35175800</v>
      </c>
      <c r="G7" s="10">
        <f>TRUNC(단가대비표!P6,0)</f>
        <v>0</v>
      </c>
      <c r="H7" s="10">
        <f t="shared" si="1"/>
        <v>0</v>
      </c>
      <c r="I7" s="10">
        <f>TRUNC(단가대비표!V6,0)</f>
        <v>0</v>
      </c>
      <c r="J7" s="10">
        <f t="shared" si="2"/>
        <v>0</v>
      </c>
      <c r="K7" s="10">
        <f t="shared" si="3"/>
        <v>129800</v>
      </c>
      <c r="L7" s="10">
        <f t="shared" si="4"/>
        <v>35175800</v>
      </c>
      <c r="M7" s="8" t="s">
        <v>52</v>
      </c>
      <c r="N7" s="5" t="s">
        <v>74</v>
      </c>
      <c r="O7" s="5" t="s">
        <v>52</v>
      </c>
      <c r="P7" s="5" t="s">
        <v>52</v>
      </c>
      <c r="Q7" s="5" t="s">
        <v>68</v>
      </c>
      <c r="R7" s="5" t="s">
        <v>55</v>
      </c>
      <c r="S7" s="5" t="s">
        <v>55</v>
      </c>
      <c r="T7" s="5" t="s">
        <v>56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5" t="s">
        <v>52</v>
      </c>
      <c r="AS7" s="5" t="s">
        <v>52</v>
      </c>
      <c r="AT7" s="1"/>
      <c r="AU7" s="5" t="s">
        <v>75</v>
      </c>
      <c r="AV7" s="1">
        <v>1409</v>
      </c>
    </row>
    <row r="8" spans="1:48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8" ht="30" customHeight="1">
      <c r="A9" s="9" t="s">
        <v>58</v>
      </c>
      <c r="B9" s="9"/>
      <c r="C9" s="9"/>
      <c r="D9" s="9"/>
      <c r="E9" s="9"/>
      <c r="F9" s="10">
        <f>F5</f>
        <v>59840000</v>
      </c>
      <c r="G9" s="9"/>
      <c r="H9" s="10"/>
      <c r="I9" s="9"/>
      <c r="J9" s="10"/>
      <c r="K9" s="9"/>
      <c r="L9" s="10">
        <f>L5</f>
        <v>59840000</v>
      </c>
      <c r="M9" s="9"/>
      <c r="N9" t="s">
        <v>59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3" type="noConversion"/>
  <pageMargins left="0.78740157480314954" right="0" top="0.39370078740157477" bottom="0.39370078740157477" header="0" footer="0"/>
  <pageSetup paperSize="9" scale="64" fitToHeight="0" orientation="landscape" r:id="rId1"/>
  <rowBreaks count="2" manualBreakCount="2">
    <brk id="4" max="16383" man="1"/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topLeftCell="B1" workbookViewId="0">
      <selection activeCell="C11" sqref="C11"/>
    </sheetView>
  </sheetViews>
  <sheetFormatPr defaultRowHeight="16.5"/>
  <cols>
    <col min="1" max="1" width="21.625" hidden="1" customWidth="1"/>
    <col min="2" max="2" width="29.375" bestFit="1" customWidth="1"/>
    <col min="3" max="3" width="35" bestFit="1" customWidth="1"/>
    <col min="4" max="4" width="6.5" bestFit="1" customWidth="1"/>
    <col min="5" max="5" width="16.125" bestFit="1" customWidth="1"/>
    <col min="6" max="6" width="6.625" bestFit="1" customWidth="1"/>
    <col min="7" max="7" width="16.125" bestFit="1" customWidth="1"/>
    <col min="8" max="8" width="6.625" bestFit="1" customWidth="1"/>
    <col min="9" max="9" width="16.125" bestFit="1" customWidth="1"/>
    <col min="10" max="10" width="6.625" bestFit="1" customWidth="1"/>
    <col min="11" max="11" width="16.125" bestFit="1" customWidth="1"/>
    <col min="12" max="12" width="6.625" bestFit="1" customWidth="1"/>
    <col min="13" max="13" width="16.125" bestFit="1" customWidth="1"/>
    <col min="14" max="14" width="7.5" bestFit="1" customWidth="1"/>
    <col min="15" max="15" width="16.125" bestFit="1" customWidth="1"/>
    <col min="16" max="22" width="15" bestFit="1" customWidth="1"/>
    <col min="23" max="23" width="8.5" bestFit="1" customWidth="1"/>
    <col min="24" max="24" width="11.62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8" ht="30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8" ht="30" customHeight="1">
      <c r="A3" s="16" t="s">
        <v>76</v>
      </c>
      <c r="B3" s="16" t="s">
        <v>2</v>
      </c>
      <c r="C3" s="16" t="s">
        <v>80</v>
      </c>
      <c r="D3" s="16" t="s">
        <v>4</v>
      </c>
      <c r="E3" s="16" t="s">
        <v>6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 t="s">
        <v>77</v>
      </c>
      <c r="Q3" s="16" t="s">
        <v>78</v>
      </c>
      <c r="R3" s="16"/>
      <c r="S3" s="16"/>
      <c r="T3" s="16"/>
      <c r="U3" s="16"/>
      <c r="V3" s="16"/>
      <c r="W3" s="16" t="s">
        <v>79</v>
      </c>
      <c r="X3" s="16" t="s">
        <v>12</v>
      </c>
      <c r="Y3" s="15" t="s">
        <v>89</v>
      </c>
      <c r="Z3" s="15" t="s">
        <v>90</v>
      </c>
      <c r="AA3" s="15" t="s">
        <v>91</v>
      </c>
      <c r="AB3" s="15" t="s">
        <v>48</v>
      </c>
    </row>
    <row r="4" spans="1:28" ht="30" customHeight="1">
      <c r="A4" s="16"/>
      <c r="B4" s="16"/>
      <c r="C4" s="16"/>
      <c r="D4" s="16"/>
      <c r="E4" s="3" t="s">
        <v>82</v>
      </c>
      <c r="F4" s="3" t="s">
        <v>83</v>
      </c>
      <c r="G4" s="3" t="s">
        <v>84</v>
      </c>
      <c r="H4" s="3" t="s">
        <v>83</v>
      </c>
      <c r="I4" s="3" t="s">
        <v>85</v>
      </c>
      <c r="J4" s="3" t="s">
        <v>83</v>
      </c>
      <c r="K4" s="3" t="s">
        <v>86</v>
      </c>
      <c r="L4" s="3" t="s">
        <v>83</v>
      </c>
      <c r="M4" s="3" t="s">
        <v>87</v>
      </c>
      <c r="N4" s="3" t="s">
        <v>83</v>
      </c>
      <c r="O4" s="3" t="s">
        <v>88</v>
      </c>
      <c r="P4" s="16"/>
      <c r="Q4" s="3" t="s">
        <v>82</v>
      </c>
      <c r="R4" s="3" t="s">
        <v>84</v>
      </c>
      <c r="S4" s="3" t="s">
        <v>85</v>
      </c>
      <c r="T4" s="3" t="s">
        <v>86</v>
      </c>
      <c r="U4" s="3" t="s">
        <v>87</v>
      </c>
      <c r="V4" s="3" t="s">
        <v>88</v>
      </c>
      <c r="W4" s="16"/>
      <c r="X4" s="16"/>
      <c r="Y4" s="15"/>
      <c r="Z4" s="15"/>
      <c r="AA4" s="15"/>
      <c r="AB4" s="15"/>
    </row>
    <row r="5" spans="1:28" ht="30" customHeight="1">
      <c r="A5" s="8" t="s">
        <v>71</v>
      </c>
      <c r="B5" s="8" t="s">
        <v>69</v>
      </c>
      <c r="C5" s="8" t="s">
        <v>70</v>
      </c>
      <c r="D5" s="12" t="s">
        <v>57</v>
      </c>
      <c r="E5" s="13">
        <v>122100</v>
      </c>
      <c r="F5" s="8" t="s">
        <v>52</v>
      </c>
      <c r="G5" s="13">
        <v>122100</v>
      </c>
      <c r="H5" s="8" t="s">
        <v>52</v>
      </c>
      <c r="I5" s="13">
        <v>122100</v>
      </c>
      <c r="J5" s="8" t="s">
        <v>52</v>
      </c>
      <c r="K5" s="13">
        <v>122100</v>
      </c>
      <c r="L5" s="8" t="s">
        <v>52</v>
      </c>
      <c r="M5" s="13">
        <v>122100</v>
      </c>
      <c r="N5" s="8" t="s">
        <v>52</v>
      </c>
      <c r="O5" s="13">
        <f t="shared" ref="O5:O6" si="0">SMALL(E5:M5,COUNTIF(E5:M5,0)+1)</f>
        <v>122100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8" t="s">
        <v>92</v>
      </c>
      <c r="X5" s="8" t="s">
        <v>52</v>
      </c>
      <c r="Y5" s="5" t="s">
        <v>52</v>
      </c>
      <c r="Z5" s="5" t="s">
        <v>52</v>
      </c>
      <c r="AA5" s="14"/>
      <c r="AB5" s="5" t="s">
        <v>52</v>
      </c>
    </row>
    <row r="6" spans="1:28" ht="30" customHeight="1">
      <c r="A6" s="8" t="s">
        <v>74</v>
      </c>
      <c r="B6" s="8" t="s">
        <v>69</v>
      </c>
      <c r="C6" s="8" t="s">
        <v>73</v>
      </c>
      <c r="D6" s="12" t="s">
        <v>57</v>
      </c>
      <c r="E6" s="13">
        <v>129800</v>
      </c>
      <c r="F6" s="8" t="s">
        <v>52</v>
      </c>
      <c r="G6" s="13">
        <v>129800</v>
      </c>
      <c r="H6" s="8" t="s">
        <v>52</v>
      </c>
      <c r="I6" s="13">
        <v>129800</v>
      </c>
      <c r="J6" s="8" t="s">
        <v>52</v>
      </c>
      <c r="K6" s="13">
        <v>129800</v>
      </c>
      <c r="L6" s="8" t="s">
        <v>52</v>
      </c>
      <c r="M6" s="13">
        <v>129800</v>
      </c>
      <c r="N6" s="8" t="s">
        <v>52</v>
      </c>
      <c r="O6" s="13">
        <f t="shared" si="0"/>
        <v>129800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8" t="s">
        <v>93</v>
      </c>
      <c r="X6" s="8" t="s">
        <v>52</v>
      </c>
      <c r="Y6" s="5" t="s">
        <v>52</v>
      </c>
      <c r="Z6" s="5" t="s">
        <v>52</v>
      </c>
      <c r="AA6" s="14"/>
      <c r="AB6" s="5" t="s">
        <v>52</v>
      </c>
    </row>
  </sheetData>
  <mergeCells count="15"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  <mergeCell ref="Y3:Y4"/>
    <mergeCell ref="Z3:Z4"/>
    <mergeCell ref="AA3:AA4"/>
    <mergeCell ref="AB3:AB4"/>
  </mergeCells>
  <phoneticPr fontId="3" type="noConversion"/>
  <pageMargins left="0.78740157480314954" right="0" top="0.39370078740157477" bottom="0.39370078740157477" header="0" footer="0"/>
  <pageSetup paperSize="9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6</vt:i4>
      </vt:variant>
    </vt:vector>
  </HeadingPairs>
  <TitlesOfParts>
    <vt:vector size="10" baseType="lpstr">
      <vt:lpstr>공종별집계표</vt:lpstr>
      <vt:lpstr>공종별내역서</vt:lpstr>
      <vt:lpstr>단가대비표</vt:lpstr>
      <vt:lpstr>Sheet1</vt:lpstr>
      <vt:lpstr>공종별내역서!Print_Area</vt:lpstr>
      <vt:lpstr>공종별집계표!Print_Area</vt:lpstr>
      <vt:lpstr>단가대비표!Print_Area</vt:lpstr>
      <vt:lpstr>공종별내역서!Print_Titles</vt:lpstr>
      <vt:lpstr>공종별집계표!Print_Titles</vt:lpstr>
      <vt:lpstr>단가대비표!Print_Titles</vt:lpstr>
    </vt:vector>
  </TitlesOfParts>
  <Company>영남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김광섭</dc:creator>
  <cp:lastModifiedBy>윤미덕</cp:lastModifiedBy>
  <dcterms:created xsi:type="dcterms:W3CDTF">2013-09-30T02:09:08Z</dcterms:created>
  <dcterms:modified xsi:type="dcterms:W3CDTF">2013-12-16T07:34:28Z</dcterms:modified>
</cp:coreProperties>
</file>